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69287b63161766591258e821df5f9142c19c0f54/48204130312/59b58299-ad48-4462-a015-69d8a4ff44d7/"/>
    </mc:Choice>
  </mc:AlternateContent>
  <xr:revisionPtr revIDLastSave="0" documentId="13_ncr:40000001_{669A7260-0422-479A-9A02-D703E23529C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a 11. RIA" sheetId="2" r:id="rId1"/>
  </sheets>
  <externalReferences>
    <externalReference r:id="rId2"/>
  </externalReferences>
  <definedNames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F6" i="2"/>
  <c r="F7" i="2"/>
  <c r="F10" i="2"/>
  <c r="F14" i="2"/>
  <c r="F12" i="2"/>
  <c r="F19" i="2"/>
  <c r="F20" i="2"/>
  <c r="F22" i="2"/>
  <c r="G30" i="2"/>
  <c r="F30" i="2"/>
  <c r="G32" i="2"/>
  <c r="F34" i="2"/>
  <c r="F28" i="2" s="1"/>
  <c r="G35" i="2"/>
  <c r="F26" i="2"/>
  <c r="G26" i="2" s="1"/>
  <c r="G27" i="2"/>
  <c r="G9" i="2" l="1"/>
  <c r="G21" i="2"/>
  <c r="G23" i="2"/>
  <c r="G24" i="2"/>
  <c r="G25" i="2"/>
  <c r="G29" i="2"/>
  <c r="G31" i="2"/>
  <c r="G33" i="2"/>
  <c r="G34" i="2"/>
  <c r="G37" i="2"/>
  <c r="G38" i="2"/>
  <c r="G39" i="2"/>
  <c r="G40" i="2"/>
  <c r="G41" i="2"/>
  <c r="G43" i="2"/>
  <c r="G44" i="2"/>
  <c r="G48" i="2"/>
  <c r="G50" i="2"/>
  <c r="G51" i="2"/>
  <c r="G52" i="2"/>
  <c r="G53" i="2"/>
  <c r="G55" i="2"/>
  <c r="G56" i="2"/>
  <c r="G57" i="2"/>
  <c r="G58" i="2"/>
  <c r="G59" i="2"/>
  <c r="G61" i="2"/>
  <c r="G62" i="2"/>
  <c r="G65" i="2"/>
  <c r="G67" i="2"/>
  <c r="G69" i="2"/>
  <c r="G70" i="2"/>
  <c r="E14" i="2" l="1"/>
  <c r="G14" i="2" s="1"/>
  <c r="E13" i="2"/>
  <c r="G13" i="2" s="1"/>
  <c r="G11" i="2"/>
  <c r="E36" i="2"/>
  <c r="G36" i="2" s="1"/>
  <c r="E28" i="2"/>
  <c r="G28" i="2" s="1"/>
  <c r="E22" i="2"/>
  <c r="G22" i="2" s="1"/>
  <c r="E42" i="2" l="1"/>
  <c r="G42" i="2" s="1"/>
  <c r="E17" i="2"/>
  <c r="G17" i="2" s="1"/>
  <c r="E15" i="2"/>
  <c r="G15" i="2" s="1"/>
  <c r="E68" i="2"/>
  <c r="G68" i="2" s="1"/>
  <c r="E60" i="2"/>
  <c r="G60" i="2" s="1"/>
  <c r="E54" i="2"/>
  <c r="G54" i="2" s="1"/>
  <c r="E49" i="2"/>
  <c r="G49" i="2" s="1"/>
  <c r="E47" i="2"/>
  <c r="G47" i="2" s="1"/>
  <c r="E46" i="2" l="1"/>
  <c r="G46" i="2" s="1"/>
  <c r="E16" i="2"/>
  <c r="G16" i="2" s="1"/>
  <c r="E64" i="2" l="1"/>
  <c r="G64" i="2" s="1"/>
  <c r="E66" i="2"/>
  <c r="E20" i="2"/>
  <c r="G20" i="2" s="1"/>
  <c r="E12" i="2" l="1"/>
  <c r="G66" i="2"/>
  <c r="E19" i="2"/>
  <c r="G19" i="2" s="1"/>
  <c r="E7" i="2"/>
  <c r="G7" i="2" s="1"/>
  <c r="E10" i="2" l="1"/>
  <c r="G12" i="2"/>
  <c r="E6" i="2" l="1"/>
  <c r="G6" i="2" s="1"/>
  <c r="G10" i="2"/>
</calcChain>
</file>

<file path=xl/sharedStrings.xml><?xml version="1.0" encoding="utf-8"?>
<sst xmlns="http://schemas.openxmlformats.org/spreadsheetml/2006/main" count="78" uniqueCount="42">
  <si>
    <t>2026. a käskkirja nr</t>
  </si>
  <si>
    <t>Lisa 11</t>
  </si>
  <si>
    <t>Riigi Infosüsteemi Ameti 2026. aasta eelarve</t>
  </si>
  <si>
    <t>Eelarve liik</t>
  </si>
  <si>
    <t>Eelarve konto</t>
  </si>
  <si>
    <t>Objekt</t>
  </si>
  <si>
    <t>Riigi Infosüsteemi Amet</t>
  </si>
  <si>
    <t>TULUD</t>
  </si>
  <si>
    <t>Programmi tegevus: Andmepõhise ühiskonna arendamine</t>
  </si>
  <si>
    <t>Programmi tegevus: Digiriigi teenuste ja platvormide tagamine</t>
  </si>
  <si>
    <t>Programmi tegevus: Personaalse riigi ja kasutajakesksete teenuste arendamine</t>
  </si>
  <si>
    <t>Programmi tegevus: Riikliku küberturvalisuse tagamine</t>
  </si>
  <si>
    <t>Käibemaks</t>
  </si>
  <si>
    <t>INVESTEERINGUD</t>
  </si>
  <si>
    <t>sh investeeringute käibemaks</t>
  </si>
  <si>
    <t>Toetused</t>
  </si>
  <si>
    <t>Riikliku küberturvalisuse tagamine</t>
  </si>
  <si>
    <t>Tööjõukulud</t>
  </si>
  <si>
    <t>Andmepõhise ühiskonna arendamine</t>
  </si>
  <si>
    <t>Digiriigi teenuste ja platvormide tagamine</t>
  </si>
  <si>
    <t>Personaalse riigi ja kasutajakesksete teenuste arendamine</t>
  </si>
  <si>
    <t>Majandamiskulud</t>
  </si>
  <si>
    <t>SE000028</t>
  </si>
  <si>
    <t>Muud kulud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</si>
  <si>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</si>
  <si>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</si>
  <si>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</si>
  <si>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</si>
  <si>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</si>
  <si>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</si>
  <si>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Arvestuslikud ja piirmääraga vahendid</t>
  </si>
  <si>
    <t>sh RKAS remondi- ja kapitalikomponent</t>
  </si>
  <si>
    <t>sh piirmääraga vahendid</t>
  </si>
  <si>
    <t>KULUD*</t>
  </si>
  <si>
    <t>* kuludes ei sisaldu amortisatsioon (mitterahaline kulu)</t>
  </si>
  <si>
    <t>Ülekantavad vahendid</t>
  </si>
  <si>
    <t>2026. a 
esialgne eelarve</t>
  </si>
  <si>
    <t>2026. a 
eelarve kokku</t>
  </si>
  <si>
    <t>sh Laiapindne riigikaitse</t>
  </si>
  <si>
    <t>SR030030</t>
  </si>
  <si>
    <t>sh Lai riigikaitse</t>
  </si>
  <si>
    <t>SR030087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</si>
</sst>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indexed="8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Aptos Narrow"/>
      <family val="2"/>
      <charset val="186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9" fillId="0" borderId="0" xfId="0" applyFont="1"/>
    <xf numFmtId="0" fontId="6" fillId="0" borderId="0" xfId="2" applyFont="1" applyAlignment="1">
      <alignment horizontal="right"/>
    </xf>
    <xf numFmtId="3" fontId="9" fillId="0" borderId="0" xfId="0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1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/>
    <xf numFmtId="0" fontId="11" fillId="0" borderId="0" xfId="1" applyFont="1"/>
    <xf numFmtId="3" fontId="4" fillId="0" borderId="0" xfId="1" applyNumberFormat="1" applyFont="1" applyAlignment="1">
      <alignment horizontal="right"/>
    </xf>
    <xf numFmtId="0" fontId="10" fillId="0" borderId="0" xfId="1" applyFont="1"/>
    <xf numFmtId="0" fontId="12" fillId="0" borderId="0" xfId="2" applyFont="1" applyAlignment="1">
      <alignment horizontal="right"/>
    </xf>
    <xf numFmtId="0" fontId="13" fillId="0" borderId="0" xfId="2" applyFont="1" applyAlignment="1">
      <alignment horizontal="right" vertical="center" wrapText="1"/>
    </xf>
    <xf numFmtId="3" fontId="12" fillId="0" borderId="0" xfId="1" applyNumberFormat="1" applyFont="1"/>
    <xf numFmtId="0" fontId="15" fillId="0" borderId="0" xfId="2" applyFont="1" applyAlignment="1">
      <alignment horizontal="right"/>
    </xf>
    <xf numFmtId="0" fontId="15" fillId="0" borderId="0" xfId="2" applyFont="1"/>
    <xf numFmtId="0" fontId="16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 indent="1"/>
    </xf>
    <xf numFmtId="0" fontId="11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13" fillId="0" borderId="0" xfId="2" applyFont="1" applyAlignment="1">
      <alignment horizontal="center" vertical="center" wrapText="1"/>
    </xf>
    <xf numFmtId="3" fontId="18" fillId="0" borderId="0" xfId="1" applyNumberFormat="1" applyFont="1"/>
    <xf numFmtId="0" fontId="19" fillId="0" borderId="0" xfId="2" applyFont="1"/>
    <xf numFmtId="3" fontId="19" fillId="0" borderId="0" xfId="0" applyNumberFormat="1" applyFont="1"/>
    <xf numFmtId="3" fontId="16" fillId="0" borderId="0" xfId="1" applyNumberFormat="1" applyFont="1"/>
    <xf numFmtId="3" fontId="7" fillId="0" borderId="0" xfId="2" applyNumberFormat="1" applyFont="1"/>
    <xf numFmtId="0" fontId="8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/>
    </xf>
    <xf numFmtId="3" fontId="16" fillId="0" borderId="0" xfId="2" applyNumberFormat="1" applyFont="1"/>
    <xf numFmtId="3" fontId="6" fillId="0" borderId="0" xfId="1" applyNumberFormat="1" applyFont="1"/>
    <xf numFmtId="0" fontId="4" fillId="0" borderId="0" xfId="3" applyFont="1" applyAlignment="1">
      <alignment horizontal="left" indent="2"/>
    </xf>
    <xf numFmtId="0" fontId="16" fillId="0" borderId="0" xfId="2" applyFont="1" applyAlignment="1">
      <alignment horizontal="center" vertical="center" wrapText="1"/>
    </xf>
    <xf numFmtId="0" fontId="6" fillId="0" borderId="0" xfId="3" applyFont="1" applyAlignment="1">
      <alignment horizontal="left" indent="1"/>
    </xf>
    <xf numFmtId="0" fontId="16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3" applyFont="1" applyAlignment="1">
      <alignment horizontal="left" vertical="center"/>
    </xf>
    <xf numFmtId="0" fontId="21" fillId="0" borderId="0" xfId="0" applyFont="1" applyAlignment="1">
      <alignment horizontal="left" indent="1"/>
    </xf>
    <xf numFmtId="3" fontId="4" fillId="0" borderId="0" xfId="3" applyNumberFormat="1" applyFont="1"/>
    <xf numFmtId="0" fontId="14" fillId="0" borderId="0" xfId="0" applyFont="1" applyAlignment="1">
      <alignment horizontal="left" indent="1"/>
    </xf>
    <xf numFmtId="3" fontId="22" fillId="0" borderId="0" xfId="1" applyNumberFormat="1" applyFont="1"/>
    <xf numFmtId="3" fontId="20" fillId="0" borderId="0" xfId="2" applyNumberFormat="1" applyFont="1"/>
    <xf numFmtId="0" fontId="23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 indent="1"/>
    </xf>
    <xf numFmtId="0" fontId="5" fillId="0" borderId="0" xfId="1" applyFont="1" applyAlignment="1">
      <alignment horizontal="left" indent="4"/>
    </xf>
    <xf numFmtId="0" fontId="24" fillId="0" borderId="0" xfId="2" applyFont="1" applyAlignment="1">
      <alignment horizontal="center"/>
    </xf>
    <xf numFmtId="0" fontId="24" fillId="0" borderId="0" xfId="3" applyFont="1" applyAlignment="1">
      <alignment horizontal="left" indent="2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F45F-BC6D-4CCE-8CDF-1FEEE1B8204C}">
  <dimension ref="A1:G74"/>
  <sheetViews>
    <sheetView tabSelected="1" workbookViewId="0">
      <selection activeCell="A2" sqref="A2"/>
    </sheetView>
  </sheetViews>
  <sheetFormatPr defaultColWidth="9.42578125" defaultRowHeight="13.5" customHeight="1" x14ac:dyDescent="0.2"/>
  <cols>
    <col min="1" max="1" width="73.42578125" style="1" customWidth="1"/>
    <col min="2" max="3" width="7.85546875" style="3" hidden="1" customWidth="1"/>
    <col min="4" max="4" width="10.5703125" style="1" hidden="1" customWidth="1"/>
    <col min="5" max="5" width="14.140625" style="1" customWidth="1"/>
    <col min="6" max="6" width="13.42578125" style="1" customWidth="1"/>
    <col min="7" max="7" width="13.7109375" style="1" customWidth="1"/>
    <col min="8" max="16384" width="9.42578125" style="1"/>
  </cols>
  <sheetData>
    <row r="1" spans="1:7" ht="13.5" customHeight="1" x14ac:dyDescent="0.2">
      <c r="A1" s="2"/>
      <c r="G1" s="16" t="s">
        <v>0</v>
      </c>
    </row>
    <row r="2" spans="1:7" ht="13.5" customHeight="1" x14ac:dyDescent="0.2">
      <c r="A2" s="2"/>
      <c r="G2" s="16" t="s">
        <v>1</v>
      </c>
    </row>
    <row r="3" spans="1:7" ht="13.5" customHeight="1" x14ac:dyDescent="0.25">
      <c r="A3" s="20" t="s">
        <v>2</v>
      </c>
      <c r="E3" s="4"/>
    </row>
    <row r="4" spans="1:7" ht="13.5" customHeight="1" x14ac:dyDescent="0.2">
      <c r="A4" s="5"/>
      <c r="E4" s="4"/>
    </row>
    <row r="5" spans="1:7" s="5" customFormat="1" ht="25.5" x14ac:dyDescent="0.2">
      <c r="A5" s="23"/>
      <c r="B5" s="23" t="s">
        <v>3</v>
      </c>
      <c r="C5" s="23" t="s">
        <v>4</v>
      </c>
      <c r="D5" s="23" t="s">
        <v>5</v>
      </c>
      <c r="E5" s="29" t="s">
        <v>36</v>
      </c>
      <c r="F5" s="29" t="s">
        <v>35</v>
      </c>
      <c r="G5" s="29" t="s">
        <v>37</v>
      </c>
    </row>
    <row r="6" spans="1:7" s="5" customFormat="1" ht="17.25" x14ac:dyDescent="0.3">
      <c r="A6" s="46" t="s">
        <v>6</v>
      </c>
      <c r="B6" s="44"/>
      <c r="C6" s="44"/>
      <c r="D6" s="44"/>
      <c r="E6" s="8">
        <f>E10+E16</f>
        <v>53630273.089499995</v>
      </c>
      <c r="F6" s="8">
        <f>F10+F16</f>
        <v>572038.98</v>
      </c>
      <c r="G6" s="8">
        <f>E6+F6</f>
        <v>54202312.069499992</v>
      </c>
    </row>
    <row r="7" spans="1:7" s="5" customFormat="1" ht="13.5" customHeight="1" x14ac:dyDescent="0.2">
      <c r="A7" s="47" t="s">
        <v>32</v>
      </c>
      <c r="B7" s="44"/>
      <c r="C7" s="44"/>
      <c r="D7" s="44"/>
      <c r="E7" s="48">
        <f>E20+E22+E28+E36+E43</f>
        <v>41288877.2896</v>
      </c>
      <c r="F7" s="48">
        <f>F20+F22+F28+F36+F43</f>
        <v>572038.98</v>
      </c>
      <c r="G7" s="48">
        <f t="shared" ref="G7:G70" si="0">E7+F7</f>
        <v>41860916.269599997</v>
      </c>
    </row>
    <row r="8" spans="1:7" s="5" customFormat="1" ht="12.75" x14ac:dyDescent="0.2">
      <c r="A8" s="44"/>
      <c r="B8" s="44"/>
      <c r="C8" s="44"/>
      <c r="D8" s="44"/>
      <c r="E8" s="45"/>
      <c r="G8" s="45"/>
    </row>
    <row r="9" spans="1:7" s="5" customFormat="1" ht="17.25" x14ac:dyDescent="0.3">
      <c r="A9" s="6" t="s">
        <v>7</v>
      </c>
      <c r="B9" s="7"/>
      <c r="C9" s="7"/>
      <c r="D9" s="14"/>
      <c r="E9" s="34">
        <v>6312408.8399999999</v>
      </c>
      <c r="F9" s="40"/>
      <c r="G9" s="34">
        <f t="shared" si="0"/>
        <v>6312408.8399999999</v>
      </c>
    </row>
    <row r="10" spans="1:7" s="17" customFormat="1" ht="17.25" x14ac:dyDescent="0.3">
      <c r="A10" s="6" t="s">
        <v>33</v>
      </c>
      <c r="B10" s="21"/>
      <c r="C10" s="21"/>
      <c r="D10" s="22"/>
      <c r="E10" s="8">
        <f>E11+E12+E13+E14+E15</f>
        <v>39905000.609599993</v>
      </c>
      <c r="F10" s="8">
        <f>F11+F12+F13+F14+F15</f>
        <v>572038.98</v>
      </c>
      <c r="G10" s="8">
        <f t="shared" si="0"/>
        <v>40477039.589599989</v>
      </c>
    </row>
    <row r="11" spans="1:7" s="17" customFormat="1" ht="15.75" x14ac:dyDescent="0.25">
      <c r="A11" s="49" t="s">
        <v>8</v>
      </c>
      <c r="B11" s="18"/>
      <c r="C11" s="19"/>
      <c r="D11" s="31"/>
      <c r="E11" s="32">
        <f>E23+E29+E37+E50+E55</f>
        <v>2280339.5562116769</v>
      </c>
      <c r="F11" s="40"/>
      <c r="G11" s="32">
        <f t="shared" si="0"/>
        <v>2280339.5562116769</v>
      </c>
    </row>
    <row r="12" spans="1:7" s="17" customFormat="1" ht="15.75" x14ac:dyDescent="0.25">
      <c r="A12" s="49" t="s">
        <v>9</v>
      </c>
      <c r="B12" s="18"/>
      <c r="C12" s="19"/>
      <c r="D12" s="31"/>
      <c r="E12" s="32">
        <f>E24+E30+E38+E51+E56+E66</f>
        <v>14080627.305022605</v>
      </c>
      <c r="F12" s="40">
        <f>F24+F30+F38+F51+F56+F66</f>
        <v>157293.29999999999</v>
      </c>
      <c r="G12" s="32">
        <f t="shared" si="0"/>
        <v>14237920.605022606</v>
      </c>
    </row>
    <row r="13" spans="1:7" s="17" customFormat="1" ht="15.75" x14ac:dyDescent="0.25">
      <c r="A13" s="49" t="s">
        <v>10</v>
      </c>
      <c r="B13" s="18"/>
      <c r="C13" s="19"/>
      <c r="D13" s="31"/>
      <c r="E13" s="32">
        <f>E25+E33+E39+E52+E57</f>
        <v>3851949.7125503845</v>
      </c>
      <c r="F13" s="40"/>
      <c r="G13" s="32">
        <f t="shared" si="0"/>
        <v>3851949.7125503845</v>
      </c>
    </row>
    <row r="14" spans="1:7" s="17" customFormat="1" ht="15.75" x14ac:dyDescent="0.25">
      <c r="A14" s="49" t="s">
        <v>11</v>
      </c>
      <c r="B14" s="18"/>
      <c r="C14" s="19"/>
      <c r="D14" s="31"/>
      <c r="E14" s="32">
        <f>E21+E26+E34+E40+E48+E53+E58</f>
        <v>16128249.315915329</v>
      </c>
      <c r="F14" s="40">
        <f>F21+F26+F34+F40+F48+F53+F58</f>
        <v>414745.68000000005</v>
      </c>
      <c r="G14" s="32">
        <f t="shared" si="0"/>
        <v>16542994.995915329</v>
      </c>
    </row>
    <row r="15" spans="1:7" s="17" customFormat="1" ht="15.75" x14ac:dyDescent="0.25">
      <c r="A15" s="49" t="s">
        <v>12</v>
      </c>
      <c r="B15" s="18"/>
      <c r="C15" s="19"/>
      <c r="D15" s="31"/>
      <c r="E15" s="32">
        <f>E41+E59+E67</f>
        <v>3563834.7199000004</v>
      </c>
      <c r="F15" s="40"/>
      <c r="G15" s="32">
        <f t="shared" si="0"/>
        <v>3563834.7199000004</v>
      </c>
    </row>
    <row r="16" spans="1:7" s="17" customFormat="1" ht="17.25" x14ac:dyDescent="0.3">
      <c r="A16" s="6" t="s">
        <v>13</v>
      </c>
      <c r="B16" s="21"/>
      <c r="C16" s="21"/>
      <c r="D16" s="33"/>
      <c r="E16" s="34">
        <f>E42+E60+E68</f>
        <v>13725272.479900001</v>
      </c>
      <c r="F16" s="40"/>
      <c r="G16" s="34">
        <f t="shared" si="0"/>
        <v>13725272.479900001</v>
      </c>
    </row>
    <row r="17" spans="1:7" s="17" customFormat="1" ht="13.5" customHeight="1" x14ac:dyDescent="0.3">
      <c r="A17" s="24" t="s">
        <v>14</v>
      </c>
      <c r="B17" s="21"/>
      <c r="C17" s="21"/>
      <c r="D17" s="33"/>
      <c r="E17" s="35">
        <f>E44+E62+E70</f>
        <v>2645859.48</v>
      </c>
      <c r="F17" s="40"/>
      <c r="G17" s="35">
        <f t="shared" si="0"/>
        <v>2645859.48</v>
      </c>
    </row>
    <row r="18" spans="1:7" s="17" customFormat="1" ht="13.5" customHeight="1" x14ac:dyDescent="0.3">
      <c r="A18" s="24"/>
      <c r="B18" s="21"/>
      <c r="C18" s="21"/>
      <c r="D18" s="33"/>
      <c r="E18" s="35"/>
      <c r="F18" s="40"/>
      <c r="G18" s="35"/>
    </row>
    <row r="19" spans="1:7" s="17" customFormat="1" ht="13.5" customHeight="1" x14ac:dyDescent="0.3">
      <c r="A19" s="15" t="s">
        <v>30</v>
      </c>
      <c r="B19" s="21"/>
      <c r="C19" s="21"/>
      <c r="D19" s="33"/>
      <c r="E19" s="50">
        <f>+E20+E22+E28+E36+E41+E42</f>
        <v>46769513.609499998</v>
      </c>
      <c r="F19" s="40">
        <f>F20+F22+F28+F36+F41+F42</f>
        <v>572038.98</v>
      </c>
      <c r="G19" s="50">
        <f t="shared" si="0"/>
        <v>47341552.589499995</v>
      </c>
    </row>
    <row r="20" spans="1:7" s="17" customFormat="1" ht="13.5" customHeight="1" x14ac:dyDescent="0.3">
      <c r="A20" s="43" t="s">
        <v>15</v>
      </c>
      <c r="B20" s="26">
        <v>20</v>
      </c>
      <c r="C20" s="26">
        <v>45</v>
      </c>
      <c r="D20" s="33"/>
      <c r="E20" s="36">
        <f>+E21</f>
        <v>595000</v>
      </c>
      <c r="F20" s="40">
        <f>F21</f>
        <v>0</v>
      </c>
      <c r="G20" s="36">
        <f t="shared" si="0"/>
        <v>595000</v>
      </c>
    </row>
    <row r="21" spans="1:7" s="5" customFormat="1" ht="13.5" customHeight="1" x14ac:dyDescent="0.2">
      <c r="A21" s="41" t="s">
        <v>16</v>
      </c>
      <c r="B21" s="26"/>
      <c r="C21" s="26"/>
      <c r="D21" s="42"/>
      <c r="E21" s="39">
        <v>595000</v>
      </c>
      <c r="F21" s="40"/>
      <c r="G21" s="39">
        <f t="shared" si="0"/>
        <v>595000</v>
      </c>
    </row>
    <row r="22" spans="1:7" s="5" customFormat="1" ht="13.5" customHeight="1" x14ac:dyDescent="0.2">
      <c r="A22" s="53" t="s">
        <v>17</v>
      </c>
      <c r="B22" s="9">
        <v>20</v>
      </c>
      <c r="C22" s="9">
        <v>50</v>
      </c>
      <c r="D22" s="37"/>
      <c r="E22" s="36">
        <f>+E23+E24+E25+E26</f>
        <v>18629765.789900001</v>
      </c>
      <c r="F22" s="40">
        <f>F23+F24+F25+F26</f>
        <v>41062.53</v>
      </c>
      <c r="G22" s="36">
        <f t="shared" si="0"/>
        <v>18670828.319900002</v>
      </c>
    </row>
    <row r="23" spans="1:7" s="5" customFormat="1" ht="13.5" customHeight="1" x14ac:dyDescent="0.2">
      <c r="A23" s="41" t="s">
        <v>18</v>
      </c>
      <c r="B23" s="9"/>
      <c r="C23" s="9"/>
      <c r="D23" s="38"/>
      <c r="E23" s="39">
        <v>1581313.94</v>
      </c>
      <c r="F23" s="40"/>
      <c r="G23" s="39">
        <f t="shared" si="0"/>
        <v>1581313.94</v>
      </c>
    </row>
    <row r="24" spans="1:7" s="5" customFormat="1" ht="13.5" customHeight="1" x14ac:dyDescent="0.2">
      <c r="A24" s="41" t="s">
        <v>19</v>
      </c>
      <c r="B24" s="9"/>
      <c r="C24" s="9"/>
      <c r="D24" s="38"/>
      <c r="E24" s="39">
        <v>6241883.3099999996</v>
      </c>
      <c r="F24" s="40"/>
      <c r="G24" s="39">
        <f t="shared" si="0"/>
        <v>6241883.3099999996</v>
      </c>
    </row>
    <row r="25" spans="1:7" s="5" customFormat="1" ht="13.5" customHeight="1" x14ac:dyDescent="0.2">
      <c r="A25" s="41" t="s">
        <v>20</v>
      </c>
      <c r="B25" s="9"/>
      <c r="C25" s="9"/>
      <c r="D25" s="38"/>
      <c r="E25" s="39">
        <v>2153669.3799000001</v>
      </c>
      <c r="F25" s="40"/>
      <c r="G25" s="39">
        <f t="shared" si="0"/>
        <v>2153669.3799000001</v>
      </c>
    </row>
    <row r="26" spans="1:7" s="5" customFormat="1" ht="13.5" customHeight="1" x14ac:dyDescent="0.2">
      <c r="A26" s="41" t="s">
        <v>16</v>
      </c>
      <c r="B26" s="9"/>
      <c r="C26" s="9"/>
      <c r="D26" s="38"/>
      <c r="E26" s="39">
        <v>8652899.1600000001</v>
      </c>
      <c r="F26" s="4">
        <f>+F27</f>
        <v>41062.53</v>
      </c>
      <c r="G26" s="39">
        <f>E26+F26</f>
        <v>8693961.6899999995</v>
      </c>
    </row>
    <row r="27" spans="1:7" s="5" customFormat="1" ht="13.5" customHeight="1" x14ac:dyDescent="0.2">
      <c r="A27" s="54" t="s">
        <v>38</v>
      </c>
      <c r="B27" s="55">
        <v>20</v>
      </c>
      <c r="C27" s="55">
        <v>50</v>
      </c>
      <c r="D27" s="55" t="s">
        <v>39</v>
      </c>
      <c r="E27" s="30"/>
      <c r="F27" s="30">
        <v>41062.53</v>
      </c>
      <c r="G27" s="30">
        <f t="shared" si="0"/>
        <v>41062.53</v>
      </c>
    </row>
    <row r="28" spans="1:7" s="5" customFormat="1" ht="13.5" customHeight="1" x14ac:dyDescent="0.2">
      <c r="A28" s="53" t="s">
        <v>21</v>
      </c>
      <c r="B28" s="9">
        <v>20</v>
      </c>
      <c r="C28" s="9">
        <v>55</v>
      </c>
      <c r="D28" s="38"/>
      <c r="E28" s="36">
        <f>+E29+E30+E33+E34</f>
        <v>10618391.499799997</v>
      </c>
      <c r="F28" s="36">
        <f>+F29+F30+F33+F34</f>
        <v>530976.44999999995</v>
      </c>
      <c r="G28" s="36">
        <f t="shared" si="0"/>
        <v>11149367.949799996</v>
      </c>
    </row>
    <row r="29" spans="1:7" s="5" customFormat="1" ht="13.5" customHeight="1" x14ac:dyDescent="0.2">
      <c r="A29" s="41" t="s">
        <v>18</v>
      </c>
      <c r="B29" s="9"/>
      <c r="C29" s="9"/>
      <c r="D29" s="38"/>
      <c r="E29" s="39">
        <v>252182.76801167702</v>
      </c>
      <c r="F29" s="40"/>
      <c r="G29" s="39">
        <f t="shared" si="0"/>
        <v>252182.76801167702</v>
      </c>
    </row>
    <row r="30" spans="1:7" s="5" customFormat="1" ht="13.5" customHeight="1" x14ac:dyDescent="0.2">
      <c r="A30" s="41" t="s">
        <v>19</v>
      </c>
      <c r="B30" s="9"/>
      <c r="C30" s="9"/>
      <c r="D30" s="38"/>
      <c r="E30" s="39">
        <v>5534752.8788226061</v>
      </c>
      <c r="F30" s="4">
        <f>+F31+F32</f>
        <v>157293.29999999999</v>
      </c>
      <c r="G30" s="39">
        <f>E30+F30</f>
        <v>5692046.1788226059</v>
      </c>
    </row>
    <row r="31" spans="1:7" s="5" customFormat="1" ht="13.5" customHeight="1" x14ac:dyDescent="0.2">
      <c r="A31" s="54" t="s">
        <v>31</v>
      </c>
      <c r="B31" s="55">
        <v>20</v>
      </c>
      <c r="C31" s="55">
        <v>55</v>
      </c>
      <c r="D31" s="55" t="s">
        <v>22</v>
      </c>
      <c r="E31" s="30">
        <v>338.92989999999998</v>
      </c>
      <c r="F31" s="4"/>
      <c r="G31" s="30">
        <f t="shared" si="0"/>
        <v>338.92989999999998</v>
      </c>
    </row>
    <row r="32" spans="1:7" s="5" customFormat="1" ht="13.5" customHeight="1" x14ac:dyDescent="0.2">
      <c r="A32" s="54" t="s">
        <v>40</v>
      </c>
      <c r="B32" s="55">
        <v>20</v>
      </c>
      <c r="C32" s="55">
        <v>55</v>
      </c>
      <c r="D32" s="55" t="s">
        <v>41</v>
      </c>
      <c r="E32" s="30"/>
      <c r="F32" s="30">
        <v>157293.29999999999</v>
      </c>
      <c r="G32" s="30">
        <f t="shared" si="0"/>
        <v>157293.29999999999</v>
      </c>
    </row>
    <row r="33" spans="1:7" s="5" customFormat="1" ht="13.5" customHeight="1" x14ac:dyDescent="0.2">
      <c r="A33" s="41" t="s">
        <v>20</v>
      </c>
      <c r="B33" s="9"/>
      <c r="C33" s="9"/>
      <c r="D33" s="38"/>
      <c r="E33" s="39">
        <v>1232519.080850384</v>
      </c>
      <c r="F33" s="40"/>
      <c r="G33" s="39">
        <f t="shared" si="0"/>
        <v>1232519.080850384</v>
      </c>
    </row>
    <row r="34" spans="1:7" s="5" customFormat="1" ht="13.5" customHeight="1" x14ac:dyDescent="0.2">
      <c r="A34" s="41" t="s">
        <v>16</v>
      </c>
      <c r="B34" s="9"/>
      <c r="C34" s="9"/>
      <c r="D34" s="38"/>
      <c r="E34" s="39">
        <v>3598936.7721153297</v>
      </c>
      <c r="F34" s="4">
        <f>+F35</f>
        <v>373683.15</v>
      </c>
      <c r="G34" s="39">
        <f t="shared" si="0"/>
        <v>3972619.9221153297</v>
      </c>
    </row>
    <row r="35" spans="1:7" s="5" customFormat="1" ht="13.5" customHeight="1" x14ac:dyDescent="0.2">
      <c r="A35" s="54" t="s">
        <v>38</v>
      </c>
      <c r="B35" s="55">
        <v>20</v>
      </c>
      <c r="C35" s="55">
        <v>55</v>
      </c>
      <c r="D35" s="55" t="s">
        <v>39</v>
      </c>
      <c r="E35" s="30"/>
      <c r="F35" s="30">
        <v>373683.15</v>
      </c>
      <c r="G35" s="30">
        <f t="shared" ref="G35" si="1">E35+F35</f>
        <v>373683.15</v>
      </c>
    </row>
    <row r="36" spans="1:7" s="5" customFormat="1" ht="13.5" customHeight="1" x14ac:dyDescent="0.2">
      <c r="A36" s="53" t="s">
        <v>23</v>
      </c>
      <c r="B36" s="26">
        <v>20</v>
      </c>
      <c r="C36" s="26">
        <v>600</v>
      </c>
      <c r="D36" s="26"/>
      <c r="E36" s="10">
        <f>E37+E38+E39+E40</f>
        <v>2675859</v>
      </c>
      <c r="F36" s="40"/>
      <c r="G36" s="10">
        <f t="shared" si="0"/>
        <v>2675859</v>
      </c>
    </row>
    <row r="37" spans="1:7" s="5" customFormat="1" ht="13.5" customHeight="1" x14ac:dyDescent="0.2">
      <c r="A37" s="41" t="s">
        <v>18</v>
      </c>
      <c r="B37" s="26"/>
      <c r="C37" s="26"/>
      <c r="D37" s="26"/>
      <c r="E37" s="13">
        <v>2879.8481999999999</v>
      </c>
      <c r="F37" s="40"/>
      <c r="G37" s="13">
        <f t="shared" si="0"/>
        <v>2879.8481999999999</v>
      </c>
    </row>
    <row r="38" spans="1:7" s="5" customFormat="1" ht="13.5" customHeight="1" x14ac:dyDescent="0.2">
      <c r="A38" s="41" t="s">
        <v>19</v>
      </c>
      <c r="B38" s="26"/>
      <c r="C38" s="26"/>
      <c r="D38" s="26"/>
      <c r="E38" s="13">
        <v>16246.5162</v>
      </c>
      <c r="F38" s="40"/>
      <c r="G38" s="13">
        <f t="shared" si="0"/>
        <v>16246.5162</v>
      </c>
    </row>
    <row r="39" spans="1:7" s="5" customFormat="1" ht="13.5" customHeight="1" x14ac:dyDescent="0.2">
      <c r="A39" s="41" t="s">
        <v>20</v>
      </c>
      <c r="B39" s="26"/>
      <c r="C39" s="26"/>
      <c r="D39" s="26"/>
      <c r="E39" s="13">
        <v>4901.2518</v>
      </c>
      <c r="F39" s="40"/>
      <c r="G39" s="13">
        <f t="shared" si="0"/>
        <v>4901.2518</v>
      </c>
    </row>
    <row r="40" spans="1:7" s="5" customFormat="1" ht="13.5" customHeight="1" x14ac:dyDescent="0.2">
      <c r="A40" s="41" t="s">
        <v>16</v>
      </c>
      <c r="B40" s="26"/>
      <c r="C40" s="26"/>
      <c r="D40" s="26"/>
      <c r="E40" s="13">
        <v>2651831.3838</v>
      </c>
      <c r="F40" s="40"/>
      <c r="G40" s="13">
        <f t="shared" si="0"/>
        <v>2651831.3838</v>
      </c>
    </row>
    <row r="41" spans="1:7" s="5" customFormat="1" ht="13.5" customHeight="1" x14ac:dyDescent="0.2">
      <c r="A41" s="53" t="s">
        <v>12</v>
      </c>
      <c r="B41" s="26">
        <v>10</v>
      </c>
      <c r="C41" s="26">
        <v>601000</v>
      </c>
      <c r="D41" s="26"/>
      <c r="E41" s="10">
        <v>3101829.3199000005</v>
      </c>
      <c r="F41" s="40"/>
      <c r="G41" s="10">
        <f t="shared" si="0"/>
        <v>3101829.3199000005</v>
      </c>
    </row>
    <row r="42" spans="1:7" s="5" customFormat="1" ht="13.5" customHeight="1" x14ac:dyDescent="0.2">
      <c r="A42" s="43" t="s">
        <v>24</v>
      </c>
      <c r="B42" s="26"/>
      <c r="C42" s="26"/>
      <c r="D42" s="27"/>
      <c r="E42" s="10">
        <f>E43+E44</f>
        <v>11148667.9999</v>
      </c>
      <c r="F42" s="40"/>
      <c r="G42" s="10">
        <f t="shared" si="0"/>
        <v>11148667.9999</v>
      </c>
    </row>
    <row r="43" spans="1:7" s="5" customFormat="1" ht="13.5" customHeight="1" x14ac:dyDescent="0.2">
      <c r="A43" s="41" t="s">
        <v>25</v>
      </c>
      <c r="B43" s="26">
        <v>20</v>
      </c>
      <c r="C43" s="26">
        <v>15</v>
      </c>
      <c r="D43" s="26" t="s">
        <v>26</v>
      </c>
      <c r="E43" s="13">
        <v>8769860.9999000002</v>
      </c>
      <c r="F43" s="40"/>
      <c r="G43" s="13">
        <f t="shared" si="0"/>
        <v>8769860.9999000002</v>
      </c>
    </row>
    <row r="44" spans="1:7" s="5" customFormat="1" ht="13.5" customHeight="1" x14ac:dyDescent="0.2">
      <c r="A44" s="56" t="s">
        <v>27</v>
      </c>
      <c r="B44" s="9">
        <v>10</v>
      </c>
      <c r="C44" s="9">
        <v>601002</v>
      </c>
      <c r="D44" s="28"/>
      <c r="E44" s="13">
        <v>2378807</v>
      </c>
      <c r="F44" s="40"/>
      <c r="G44" s="13">
        <f t="shared" si="0"/>
        <v>2378807</v>
      </c>
    </row>
    <row r="45" spans="1:7" s="5" customFormat="1" ht="13.5" customHeight="1" x14ac:dyDescent="0.2">
      <c r="A45" s="12"/>
      <c r="B45" s="9"/>
      <c r="C45" s="9"/>
      <c r="D45" s="9"/>
      <c r="E45" s="13"/>
      <c r="F45" s="40"/>
      <c r="G45" s="13"/>
    </row>
    <row r="46" spans="1:7" s="5" customFormat="1" ht="13.5" customHeight="1" x14ac:dyDescent="0.25">
      <c r="A46" s="25" t="s">
        <v>28</v>
      </c>
      <c r="B46" s="26"/>
      <c r="C46" s="26"/>
      <c r="D46" s="26"/>
      <c r="E46" s="51">
        <f>E47+E49+E54+E59+E60</f>
        <v>4340759.4800000004</v>
      </c>
      <c r="F46" s="40"/>
      <c r="G46" s="51">
        <f t="shared" si="0"/>
        <v>4340759.4800000004</v>
      </c>
    </row>
    <row r="47" spans="1:7" s="5" customFormat="1" ht="13.5" customHeight="1" x14ac:dyDescent="0.3">
      <c r="A47" s="43" t="s">
        <v>15</v>
      </c>
      <c r="B47" s="26">
        <v>40</v>
      </c>
      <c r="C47" s="26">
        <v>45</v>
      </c>
      <c r="D47" s="33"/>
      <c r="E47" s="36">
        <f>+E48</f>
        <v>595000</v>
      </c>
      <c r="F47" s="40"/>
      <c r="G47" s="36">
        <f t="shared" si="0"/>
        <v>595000</v>
      </c>
    </row>
    <row r="48" spans="1:7" s="5" customFormat="1" ht="13.5" customHeight="1" x14ac:dyDescent="0.2">
      <c r="A48" s="41" t="s">
        <v>16</v>
      </c>
      <c r="B48" s="26"/>
      <c r="C48" s="26"/>
      <c r="D48" s="42"/>
      <c r="E48" s="39">
        <v>595000</v>
      </c>
      <c r="F48" s="40"/>
      <c r="G48" s="39">
        <f t="shared" si="0"/>
        <v>595000</v>
      </c>
    </row>
    <row r="49" spans="1:7" s="5" customFormat="1" ht="13.5" customHeight="1" x14ac:dyDescent="0.2">
      <c r="A49" s="53" t="s">
        <v>17</v>
      </c>
      <c r="B49" s="9">
        <v>40</v>
      </c>
      <c r="C49" s="9">
        <v>50</v>
      </c>
      <c r="D49" s="37"/>
      <c r="E49" s="36">
        <f>+E50+E51+E52+E53</f>
        <v>1033705.0000000001</v>
      </c>
      <c r="F49" s="40"/>
      <c r="G49" s="36">
        <f t="shared" si="0"/>
        <v>1033705.0000000001</v>
      </c>
    </row>
    <row r="50" spans="1:7" s="5" customFormat="1" ht="13.5" customHeight="1" x14ac:dyDescent="0.2">
      <c r="A50" s="41" t="s">
        <v>18</v>
      </c>
      <c r="B50" s="9"/>
      <c r="C50" s="9"/>
      <c r="D50" s="38"/>
      <c r="E50" s="39">
        <v>374463</v>
      </c>
      <c r="F50" s="40"/>
      <c r="G50" s="39">
        <f t="shared" si="0"/>
        <v>374463</v>
      </c>
    </row>
    <row r="51" spans="1:7" s="5" customFormat="1" ht="13.5" customHeight="1" x14ac:dyDescent="0.2">
      <c r="A51" s="41" t="s">
        <v>19</v>
      </c>
      <c r="B51" s="9"/>
      <c r="C51" s="9"/>
      <c r="D51" s="38"/>
      <c r="E51" s="39">
        <v>225750.00000000012</v>
      </c>
      <c r="F51" s="40"/>
      <c r="G51" s="39">
        <f t="shared" si="0"/>
        <v>225750.00000000012</v>
      </c>
    </row>
    <row r="52" spans="1:7" s="5" customFormat="1" ht="13.5" customHeight="1" x14ac:dyDescent="0.2">
      <c r="A52" s="41" t="s">
        <v>20</v>
      </c>
      <c r="B52" s="9"/>
      <c r="C52" s="9"/>
      <c r="D52" s="38"/>
      <c r="E52" s="39">
        <v>418360</v>
      </c>
      <c r="F52" s="40"/>
      <c r="G52" s="39">
        <f t="shared" si="0"/>
        <v>418360</v>
      </c>
    </row>
    <row r="53" spans="1:7" s="5" customFormat="1" ht="13.5" customHeight="1" x14ac:dyDescent="0.2">
      <c r="A53" s="41" t="s">
        <v>16</v>
      </c>
      <c r="B53" s="9"/>
      <c r="C53" s="9"/>
      <c r="D53" s="38"/>
      <c r="E53" s="39">
        <v>15132</v>
      </c>
      <c r="F53" s="40"/>
      <c r="G53" s="39">
        <f t="shared" si="0"/>
        <v>15132</v>
      </c>
    </row>
    <row r="54" spans="1:7" s="5" customFormat="1" ht="13.5" customHeight="1" x14ac:dyDescent="0.2">
      <c r="A54" s="53" t="s">
        <v>21</v>
      </c>
      <c r="B54" s="9">
        <v>40</v>
      </c>
      <c r="C54" s="9">
        <v>55</v>
      </c>
      <c r="D54" s="38"/>
      <c r="E54" s="36">
        <f>+E55+E56+E57+E58</f>
        <v>231450</v>
      </c>
      <c r="F54" s="40"/>
      <c r="G54" s="36">
        <f t="shared" si="0"/>
        <v>231450</v>
      </c>
    </row>
    <row r="55" spans="1:7" s="5" customFormat="1" ht="13.5" customHeight="1" x14ac:dyDescent="0.2">
      <c r="A55" s="41" t="s">
        <v>18</v>
      </c>
      <c r="B55" s="9"/>
      <c r="C55" s="9"/>
      <c r="D55" s="38"/>
      <c r="E55" s="39">
        <v>69500</v>
      </c>
      <c r="F55" s="40"/>
      <c r="G55" s="39">
        <f t="shared" si="0"/>
        <v>69500</v>
      </c>
    </row>
    <row r="56" spans="1:7" s="5" customFormat="1" ht="13.5" customHeight="1" x14ac:dyDescent="0.2">
      <c r="A56" s="41" t="s">
        <v>19</v>
      </c>
      <c r="B56" s="9"/>
      <c r="C56" s="9"/>
      <c r="D56" s="38"/>
      <c r="E56" s="39">
        <v>100000</v>
      </c>
      <c r="F56" s="40"/>
      <c r="G56" s="39">
        <f t="shared" si="0"/>
        <v>100000</v>
      </c>
    </row>
    <row r="57" spans="1:7" s="5" customFormat="1" ht="13.5" customHeight="1" x14ac:dyDescent="0.2">
      <c r="A57" s="41" t="s">
        <v>20</v>
      </c>
      <c r="B57" s="9"/>
      <c r="C57" s="9"/>
      <c r="D57" s="38"/>
      <c r="E57" s="39">
        <v>42500</v>
      </c>
      <c r="F57" s="40"/>
      <c r="G57" s="39">
        <f t="shared" si="0"/>
        <v>42500</v>
      </c>
    </row>
    <row r="58" spans="1:7" s="5" customFormat="1" ht="13.5" customHeight="1" x14ac:dyDescent="0.2">
      <c r="A58" s="41" t="s">
        <v>16</v>
      </c>
      <c r="B58" s="9"/>
      <c r="C58" s="9"/>
      <c r="D58" s="38"/>
      <c r="E58" s="39">
        <v>19450</v>
      </c>
      <c r="F58" s="40"/>
      <c r="G58" s="39">
        <f t="shared" si="0"/>
        <v>19450</v>
      </c>
    </row>
    <row r="59" spans="1:7" s="5" customFormat="1" ht="13.5" customHeight="1" x14ac:dyDescent="0.2">
      <c r="A59" s="53" t="s">
        <v>12</v>
      </c>
      <c r="B59" s="26">
        <v>40</v>
      </c>
      <c r="C59" s="26">
        <v>601000</v>
      </c>
      <c r="D59" s="26"/>
      <c r="E59" s="10">
        <v>24000</v>
      </c>
      <c r="F59" s="40"/>
      <c r="G59" s="10">
        <f t="shared" si="0"/>
        <v>24000</v>
      </c>
    </row>
    <row r="60" spans="1:7" s="5" customFormat="1" ht="13.5" customHeight="1" x14ac:dyDescent="0.2">
      <c r="A60" s="43" t="s">
        <v>24</v>
      </c>
      <c r="B60" s="26"/>
      <c r="C60" s="26"/>
      <c r="D60" s="27"/>
      <c r="E60" s="10">
        <f>E61+E62</f>
        <v>2456604.48</v>
      </c>
      <c r="F60" s="40"/>
      <c r="G60" s="10">
        <f t="shared" si="0"/>
        <v>2456604.48</v>
      </c>
    </row>
    <row r="61" spans="1:7" s="5" customFormat="1" ht="13.5" customHeight="1" x14ac:dyDescent="0.2">
      <c r="A61" s="41" t="s">
        <v>25</v>
      </c>
      <c r="B61" s="26">
        <v>40</v>
      </c>
      <c r="C61" s="26">
        <v>15</v>
      </c>
      <c r="D61" s="26" t="s">
        <v>26</v>
      </c>
      <c r="E61" s="13">
        <v>2211552</v>
      </c>
      <c r="F61" s="40"/>
      <c r="G61" s="13">
        <f t="shared" si="0"/>
        <v>2211552</v>
      </c>
    </row>
    <row r="62" spans="1:7" s="5" customFormat="1" ht="13.5" customHeight="1" x14ac:dyDescent="0.2">
      <c r="A62" s="56" t="s">
        <v>27</v>
      </c>
      <c r="B62" s="9">
        <v>40</v>
      </c>
      <c r="C62" s="9">
        <v>601002</v>
      </c>
      <c r="D62" s="28"/>
      <c r="E62" s="13">
        <v>245052.48</v>
      </c>
      <c r="F62" s="40"/>
      <c r="G62" s="13">
        <f t="shared" si="0"/>
        <v>245052.48</v>
      </c>
    </row>
    <row r="63" spans="1:7" s="5" customFormat="1" ht="13.5" customHeight="1" x14ac:dyDescent="0.2">
      <c r="A63" s="27"/>
      <c r="B63" s="26"/>
      <c r="C63" s="26"/>
      <c r="D63" s="26"/>
      <c r="E63" s="39"/>
      <c r="F63" s="40"/>
      <c r="G63" s="39"/>
    </row>
    <row r="64" spans="1:7" s="5" customFormat="1" ht="13.5" customHeight="1" x14ac:dyDescent="0.25">
      <c r="A64" s="11" t="s">
        <v>29</v>
      </c>
      <c r="B64" s="9"/>
      <c r="C64" s="9"/>
      <c r="D64" s="9"/>
      <c r="E64" s="51">
        <f>E65+E67+E69+E70</f>
        <v>2520000</v>
      </c>
      <c r="F64" s="40"/>
      <c r="G64" s="51">
        <f t="shared" si="0"/>
        <v>2520000</v>
      </c>
    </row>
    <row r="65" spans="1:7" s="5" customFormat="1" ht="13.5" customHeight="1" x14ac:dyDescent="0.2">
      <c r="A65" s="53" t="s">
        <v>21</v>
      </c>
      <c r="B65" s="9">
        <v>44</v>
      </c>
      <c r="C65" s="9">
        <v>55</v>
      </c>
      <c r="D65" s="9"/>
      <c r="E65" s="10">
        <v>1961994.6</v>
      </c>
      <c r="F65" s="40"/>
      <c r="G65" s="10">
        <f t="shared" si="0"/>
        <v>1961994.6</v>
      </c>
    </row>
    <row r="66" spans="1:7" s="5" customFormat="1" ht="13.5" customHeight="1" x14ac:dyDescent="0.2">
      <c r="A66" s="41" t="s">
        <v>19</v>
      </c>
      <c r="B66" s="9"/>
      <c r="C66" s="9"/>
      <c r="D66" s="9"/>
      <c r="E66" s="13">
        <f>+E65</f>
        <v>1961994.6</v>
      </c>
      <c r="F66" s="40"/>
      <c r="G66" s="13">
        <f t="shared" si="0"/>
        <v>1961994.6</v>
      </c>
    </row>
    <row r="67" spans="1:7" s="5" customFormat="1" ht="13.5" customHeight="1" x14ac:dyDescent="0.2">
      <c r="A67" s="53" t="s">
        <v>12</v>
      </c>
      <c r="B67" s="9">
        <v>44</v>
      </c>
      <c r="C67" s="26">
        <v>601000</v>
      </c>
      <c r="D67" s="9"/>
      <c r="E67" s="10">
        <v>438005.4</v>
      </c>
      <c r="F67" s="40"/>
      <c r="G67" s="10">
        <f t="shared" si="0"/>
        <v>438005.4</v>
      </c>
    </row>
    <row r="68" spans="1:7" s="5" customFormat="1" ht="13.5" customHeight="1" x14ac:dyDescent="0.2">
      <c r="A68" s="43" t="s">
        <v>24</v>
      </c>
      <c r="B68" s="9"/>
      <c r="C68" s="26"/>
      <c r="D68" s="9"/>
      <c r="E68" s="10">
        <f>E69+E70</f>
        <v>120000</v>
      </c>
      <c r="F68" s="40"/>
      <c r="G68" s="10">
        <f t="shared" si="0"/>
        <v>120000</v>
      </c>
    </row>
    <row r="69" spans="1:7" s="5" customFormat="1" ht="13.5" customHeight="1" x14ac:dyDescent="0.2">
      <c r="A69" s="41" t="s">
        <v>25</v>
      </c>
      <c r="B69" s="26">
        <v>44</v>
      </c>
      <c r="C69" s="26">
        <v>15</v>
      </c>
      <c r="D69" s="26" t="s">
        <v>26</v>
      </c>
      <c r="E69" s="13">
        <v>98000</v>
      </c>
      <c r="F69" s="40"/>
      <c r="G69" s="13">
        <f t="shared" si="0"/>
        <v>98000</v>
      </c>
    </row>
    <row r="70" spans="1:7" s="5" customFormat="1" ht="13.5" customHeight="1" x14ac:dyDescent="0.2">
      <c r="A70" s="56" t="s">
        <v>27</v>
      </c>
      <c r="B70" s="9">
        <v>44</v>
      </c>
      <c r="C70" s="9">
        <v>601002</v>
      </c>
      <c r="D70" s="28"/>
      <c r="E70" s="13">
        <v>22000</v>
      </c>
      <c r="F70" s="40"/>
      <c r="G70" s="13">
        <f t="shared" si="0"/>
        <v>22000</v>
      </c>
    </row>
    <row r="74" spans="1:7" ht="13.5" customHeight="1" x14ac:dyDescent="0.2">
      <c r="A74" s="52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F34CA-D913-467A-A94D-4435EC00A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2026-02-17T08:22:20Z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